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840" yWindow="1095" windowWidth="19335" windowHeight="679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13" i="1"/>
  <c r="I13"/>
  <c r="M12"/>
  <c r="L12"/>
  <c r="K12"/>
  <c r="J12"/>
  <c r="I12"/>
  <c r="H12"/>
  <c r="N12" s="1"/>
  <c r="M10"/>
  <c r="L10"/>
  <c r="K10"/>
  <c r="J10"/>
  <c r="I10"/>
  <c r="H10"/>
  <c r="N10" s="1"/>
  <c r="M6"/>
  <c r="L6"/>
  <c r="L13" s="1"/>
  <c r="K6"/>
  <c r="K13" s="1"/>
  <c r="J6"/>
  <c r="N6" s="1"/>
  <c r="I6"/>
  <c r="H6"/>
  <c r="H13" s="1"/>
  <c r="N13" l="1"/>
  <c r="J13"/>
</calcChain>
</file>

<file path=xl/sharedStrings.xml><?xml version="1.0" encoding="utf-8"?>
<sst xmlns="http://schemas.openxmlformats.org/spreadsheetml/2006/main" count="41" uniqueCount="40">
  <si>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</si>
  <si>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</si>
  <si>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</si>
  <si>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</si>
  <si>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</si>
  <si>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</si>
  <si>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</si>
  <si>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</si>
  <si>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</si>
  <si>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</si>
  <si>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</si>
  <si>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</si>
  <si>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</si>
  <si>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</si>
  <si>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Серебровская 14</t>
  </si>
  <si>
    <t>Дата изменения:</t>
  </si>
  <si>
    <t>23.03.2022</t>
  </si>
  <si>
    <t>Общая площадь, кв.м:</t>
  </si>
  <si>
    <t>2.3</t>
  </si>
  <si>
    <t>Система водоотведения</t>
  </si>
  <si>
    <t>2.3.1</t>
  </si>
  <si>
    <t>Смена отдельных участков трубопроводов канализации из полиэтиленовых труб высокой плотности</t>
  </si>
  <si>
    <t>2.3.1.2</t>
  </si>
  <si>
    <t>Смена горизонтальных участков трубопроводов канализации из полиэтиленовых труб высокой плотности диаметром 100 мм</t>
  </si>
  <si>
    <t>100 м трубопроводов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</si>
  <si>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</si>
  <si>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</si>
  <si>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</si>
  <si>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</si>
  <si>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</si>
  <si>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</si>
  <si>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</si>
  <si>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</si>
  <si>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100 м трубопровода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</si>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</sst>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9"/>
      <color rgb="FFFFFFFF"/>
      <name val="Calibri"/>
      <family val="2"/>
      <charset val="204"/>
    </font>
    <font>
      <b/>
      <sz val="18"/>
      <color rgb="FF000099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70707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0"/>
      <color rgb="FFFFFF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3"/>
  <sheetViews>
    <sheetView tabSelected="1" workbookViewId="0">
      <pane ySplit="1" topLeftCell="A2" activePane="bottomLeft" state="frozen"/>
      <selection pane="bottomLeft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ht="38.25">
      <c r="B6" s="20">
        <v>1</v>
      </c>
      <c r="C6" s="21" t="s">
        <v>22</v>
      </c>
      <c r="D6" s="22" t="s">
        <v>23</v>
      </c>
      <c r="E6" s="22" t="s">
        <v>24</v>
      </c>
      <c r="F6" s="23">
        <v>0.03</v>
      </c>
      <c r="G6" s="24">
        <v>1</v>
      </c>
      <c r="H6" s="25">
        <f>F6 * G6 * 17224.0464</f>
        <v>516.72139199999992</v>
      </c>
      <c r="I6" s="25">
        <f>F6 * G6 * 24953.902404</f>
        <v>748.61707211999999</v>
      </c>
      <c r="J6" s="25">
        <f>F6 * G6 * 0</f>
        <v>0</v>
      </c>
      <c r="K6" s="25">
        <f>F6 * G6 * 16397.292173</f>
        <v>491.91876519000004</v>
      </c>
      <c r="L6" s="25">
        <f>F6 * G6 * 6543.115302</f>
        <v>196.29345906</v>
      </c>
      <c r="M6" s="25">
        <f>F6 * G6 * 3444.80928</f>
        <v>103.34427839999999</v>
      </c>
      <c r="N6" s="26">
        <f>SUM(H6:M6)</f>
        <v>2056.8949667700003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s="17" customFormat="1" ht="12.75">
      <c r="B9" s="18"/>
      <c r="C9" s="19" t="s">
        <v>29</v>
      </c>
      <c r="D9" s="35" t="s">
        <v>30</v>
      </c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ht="25.5">
      <c r="B10" s="20">
        <v>2</v>
      </c>
      <c r="C10" s="21" t="s">
        <v>31</v>
      </c>
      <c r="D10" s="22" t="s">
        <v>32</v>
      </c>
      <c r="E10" s="22" t="s">
        <v>33</v>
      </c>
      <c r="F10" s="23">
        <v>1.92</v>
      </c>
      <c r="G10" s="24">
        <v>1</v>
      </c>
      <c r="H10" s="25">
        <f>F10 * G10 * 950.793</f>
        <v>1825.5225599999999</v>
      </c>
      <c r="I10" s="25">
        <f>F10 * G10 * 7.170829</f>
        <v>13.76799168</v>
      </c>
      <c r="J10" s="25">
        <f>F10 * G10 * 0</f>
        <v>0</v>
      </c>
      <c r="K10" s="25">
        <f>F10 * G10 * 905.154935999999</f>
        <v>1737.897477119998</v>
      </c>
      <c r="L10" s="25">
        <f>F10 * G10 * 216.620762</f>
        <v>415.91186304000001</v>
      </c>
      <c r="M10" s="25">
        <f>F10 * G10 * 190.1586</f>
        <v>365.104512</v>
      </c>
      <c r="N10" s="26">
        <f>SUM(H10:M10)</f>
        <v>4358.2044038399981</v>
      </c>
    </row>
    <row r="11" spans="1:14" s="17" customFormat="1" ht="12.75">
      <c r="B11" s="18"/>
      <c r="C11" s="19" t="s">
        <v>34</v>
      </c>
      <c r="D11" s="35" t="s">
        <v>35</v>
      </c>
      <c r="E11" s="35"/>
      <c r="F11" s="35"/>
      <c r="G11" s="35"/>
      <c r="H11" s="35"/>
      <c r="I11" s="35"/>
      <c r="J11" s="35"/>
      <c r="K11" s="35"/>
      <c r="L11" s="35"/>
      <c r="M11" s="35"/>
      <c r="N11" s="35"/>
    </row>
    <row r="12" spans="1:14" ht="25.5">
      <c r="B12" s="20">
        <v>3</v>
      </c>
      <c r="C12" s="21" t="s">
        <v>36</v>
      </c>
      <c r="D12" s="22" t="s">
        <v>37</v>
      </c>
      <c r="E12" s="22" t="s">
        <v>38</v>
      </c>
      <c r="F12" s="23">
        <v>19.2</v>
      </c>
      <c r="G12" s="24">
        <v>1</v>
      </c>
      <c r="H12" s="25">
        <f>F12 * G12 * 223.97976</f>
        <v>4300.411392</v>
      </c>
      <c r="I12" s="25">
        <f>F12 * G12 * 0</f>
        <v>0</v>
      </c>
      <c r="J12" s="25">
        <f>F12 * G12 * 0</f>
        <v>0</v>
      </c>
      <c r="K12" s="25">
        <f>F12 * G12 * 213.228732</f>
        <v>4093.9916543999998</v>
      </c>
      <c r="L12" s="25">
        <f>F12 * G12 * 50.8514689999999</f>
        <v>976.34820479999803</v>
      </c>
      <c r="M12" s="25">
        <f>F12 * G12 * 44.795952</f>
        <v>860.08227839999995</v>
      </c>
      <c r="N12" s="26">
        <f>SUM(H12:M12)</f>
        <v>10230.833529599997</v>
      </c>
    </row>
    <row r="13" spans="1:14" s="27" customFormat="1" ht="20.100000000000001" customHeight="1">
      <c r="B13" s="36" t="s">
        <v>39</v>
      </c>
      <c r="C13" s="36"/>
      <c r="D13" s="36"/>
      <c r="E13" s="36"/>
      <c r="F13" s="36"/>
      <c r="G13" s="36"/>
      <c r="H13" s="28">
        <f t="shared" ref="H13:N13" si="0">SUM(H4:H12)</f>
        <v>6642.6553439999998</v>
      </c>
      <c r="I13" s="28">
        <f t="shared" si="0"/>
        <v>762.38506380000001</v>
      </c>
      <c r="J13" s="28">
        <f t="shared" si="0"/>
        <v>0</v>
      </c>
      <c r="K13" s="28">
        <f t="shared" si="0"/>
        <v>6323.8078967099973</v>
      </c>
      <c r="L13" s="28">
        <f t="shared" si="0"/>
        <v>1588.5535268999979</v>
      </c>
      <c r="M13" s="28">
        <f t="shared" si="0"/>
        <v>1328.5310688</v>
      </c>
      <c r="N13" s="29">
        <f t="shared" si="0"/>
        <v>16645.932900209995</v>
      </c>
    </row>
  </sheetData>
  <mergeCells count="10">
    <mergeCell ref="D7:N7"/>
    <mergeCell ref="D8:N8"/>
    <mergeCell ref="D9:N9"/>
    <mergeCell ref="D11:N11"/>
    <mergeCell ref="B13:G13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&amp;C&amp;KCCCCCC&amp;"Arial"Серебровская 14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Серебровская 14</dc:title>
  <dc:creator/>
  <cp:lastModifiedBy/>
  <cp:lastPrinted>2022-03-23T06:32:43Z</cp:lastPrinted>
  <dcterms:created xsi:type="dcterms:W3CDTF">2022-03-23T06:32:43Z</dcterms:created>
  <dcterms:modified xsi:type="dcterms:W3CDTF">2022-03-23T06:33:11Z</dcterms:modified>
</cp:coreProperties>
</file>